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195" windowWidth="24240" windowHeight="13395" tabRatio="500"/>
  </bookViews>
  <sheets>
    <sheet name="最新版20160129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4" l="1"/>
  <c r="H20" i="4"/>
  <c r="H12" i="4"/>
  <c r="H19" i="4"/>
  <c r="H11" i="4"/>
  <c r="H18" i="4"/>
  <c r="H10" i="4"/>
  <c r="H9" i="4"/>
  <c r="H21" i="4"/>
  <c r="M7" i="4"/>
  <c r="C18" i="4"/>
  <c r="D19" i="4"/>
  <c r="E5" i="4"/>
  <c r="E4" i="4"/>
  <c r="E18" i="4"/>
  <c r="E19" i="4"/>
  <c r="E20" i="4"/>
  <c r="D20" i="4"/>
  <c r="C20" i="4"/>
  <c r="C10" i="4"/>
  <c r="D11" i="4"/>
  <c r="H13" i="4"/>
  <c r="D10" i="4"/>
  <c r="E10" i="4"/>
  <c r="C11" i="4"/>
  <c r="E11" i="4"/>
  <c r="E12" i="4"/>
  <c r="D12" i="4"/>
  <c r="C12" i="4"/>
  <c r="E3" i="4"/>
  <c r="C3" i="4"/>
</calcChain>
</file>

<file path=xl/sharedStrings.xml><?xml version="1.0" encoding="utf-8"?>
<sst xmlns="http://schemas.openxmlformats.org/spreadsheetml/2006/main" count="117" uniqueCount="99">
  <si>
    <t>対応抗原(+) and IAT(+)</t>
    <rPh sb="0" eb="2">
      <t>タイオウコウゲン</t>
    </rPh>
    <rPh sb="2" eb="4">
      <t>コウゲン</t>
    </rPh>
    <phoneticPr fontId="1"/>
  </si>
  <si>
    <t>対応抗原(-) and IAT(+)</t>
    <rPh sb="0" eb="2">
      <t>タイオウ</t>
    </rPh>
    <rPh sb="2" eb="4">
      <t>コウゲン</t>
    </rPh>
    <phoneticPr fontId="1"/>
  </si>
  <si>
    <t>対応抗原(+) and IAT(-)</t>
    <rPh sb="0" eb="4">
      <t>タイオウコウゲン</t>
    </rPh>
    <phoneticPr fontId="1"/>
  </si>
  <si>
    <t>対応抗原(-) and IAT(-)</t>
    <rPh sb="0" eb="4">
      <t>タイオウコウゲン</t>
    </rPh>
    <phoneticPr fontId="1"/>
  </si>
  <si>
    <t>Pos.</t>
    <phoneticPr fontId="1"/>
  </si>
  <si>
    <t>Neg.</t>
    <phoneticPr fontId="1"/>
  </si>
  <si>
    <t>t</t>
    <phoneticPr fontId="1"/>
  </si>
  <si>
    <t>Panel cells</t>
    <phoneticPr fontId="1"/>
  </si>
  <si>
    <t>Ag(+)</t>
    <phoneticPr fontId="1"/>
  </si>
  <si>
    <t>Ag(-)</t>
    <phoneticPr fontId="1"/>
  </si>
  <si>
    <t>Ab Name :</t>
    <phoneticPr fontId="1"/>
  </si>
  <si>
    <t>p =</t>
    <phoneticPr fontId="1"/>
  </si>
  <si>
    <t>Ab Name</t>
    <phoneticPr fontId="1"/>
  </si>
  <si>
    <t>Panel 1</t>
    <phoneticPr fontId="1"/>
  </si>
  <si>
    <t>Panel 2</t>
  </si>
  <si>
    <t>Panel 3</t>
  </si>
  <si>
    <t>Panel 4</t>
  </si>
  <si>
    <t>Panel 5</t>
  </si>
  <si>
    <t>Panel 6</t>
  </si>
  <si>
    <t>Panel 7</t>
  </si>
  <si>
    <t>Panel 8</t>
  </si>
  <si>
    <t>Panel 9</t>
  </si>
  <si>
    <t>Panel 10</t>
  </si>
  <si>
    <t>Panel 11</t>
  </si>
  <si>
    <t>Result</t>
    <phoneticPr fontId="1"/>
  </si>
  <si>
    <t>IAT</t>
    <phoneticPr fontId="1"/>
  </si>
  <si>
    <t>Fisher</t>
    <phoneticPr fontId="1"/>
  </si>
  <si>
    <t>Panel 12</t>
  </si>
  <si>
    <t>Panel 13</t>
  </si>
  <si>
    <t>Panel 14</t>
  </si>
  <si>
    <t>Panel 15</t>
  </si>
  <si>
    <t>Panel 16</t>
  </si>
  <si>
    <t>Input Area &gt;&gt;&gt;&gt;&gt;&gt;</t>
    <phoneticPr fontId="1"/>
  </si>
  <si>
    <t>(Fisher)</t>
    <phoneticPr fontId="1"/>
  </si>
  <si>
    <t>(Harris&amp;Hochman)</t>
    <phoneticPr fontId="1"/>
  </si>
  <si>
    <t>(Kanter)</t>
    <phoneticPr fontId="1"/>
  </si>
  <si>
    <t>C</t>
    <phoneticPr fontId="1"/>
  </si>
  <si>
    <t>D</t>
    <phoneticPr fontId="1"/>
  </si>
  <si>
    <t>E</t>
    <phoneticPr fontId="1"/>
  </si>
  <si>
    <t>Method of Fisher's</t>
    <phoneticPr fontId="1"/>
  </si>
  <si>
    <t>A群</t>
    <rPh sb="1" eb="2">
      <t>グン</t>
    </rPh>
    <phoneticPr fontId="1"/>
  </si>
  <si>
    <t>B群</t>
    <rPh sb="1" eb="2">
      <t>グン</t>
    </rPh>
    <phoneticPr fontId="1"/>
  </si>
  <si>
    <t>C群</t>
    <rPh sb="1" eb="2">
      <t>グン</t>
    </rPh>
    <phoneticPr fontId="1"/>
  </si>
  <si>
    <t>D群</t>
    <rPh sb="1" eb="2">
      <t>グン</t>
    </rPh>
    <phoneticPr fontId="1"/>
  </si>
  <si>
    <t>抗原頻度</t>
    <rPh sb="0" eb="4">
      <t>コウゲンヒンド</t>
    </rPh>
    <phoneticPr fontId="1"/>
  </si>
  <si>
    <t>主要な抗原頻度</t>
    <rPh sb="0" eb="2">
      <t>シュヨウ</t>
    </rPh>
    <rPh sb="3" eb="7">
      <t>コウゲンヒンド</t>
    </rPh>
    <phoneticPr fontId="1"/>
  </si>
  <si>
    <t>Jkb</t>
    <phoneticPr fontId="1"/>
  </si>
  <si>
    <t>Fya</t>
    <phoneticPr fontId="1"/>
  </si>
  <si>
    <t>Fyb</t>
    <phoneticPr fontId="1"/>
  </si>
  <si>
    <t>Jka</t>
    <phoneticPr fontId="1"/>
  </si>
  <si>
    <t>Dia</t>
    <phoneticPr fontId="1"/>
  </si>
  <si>
    <t>Dib</t>
    <phoneticPr fontId="1"/>
  </si>
  <si>
    <t>M</t>
    <phoneticPr fontId="1"/>
  </si>
  <si>
    <t>N</t>
    <phoneticPr fontId="1"/>
  </si>
  <si>
    <t>S</t>
    <phoneticPr fontId="1"/>
  </si>
  <si>
    <t>Lea</t>
    <phoneticPr fontId="1"/>
  </si>
  <si>
    <t>Leb</t>
    <phoneticPr fontId="1"/>
  </si>
  <si>
    <t>P1</t>
    <phoneticPr fontId="1"/>
  </si>
  <si>
    <t>Kanter</t>
    <phoneticPr fontId="1"/>
  </si>
  <si>
    <t>H &amp; H</t>
    <phoneticPr fontId="1"/>
  </si>
  <si>
    <t>-</t>
    <phoneticPr fontId="1"/>
  </si>
  <si>
    <t>-</t>
    <phoneticPr fontId="1"/>
  </si>
  <si>
    <t>Select -&gt;</t>
    <phoneticPr fontId="1"/>
  </si>
  <si>
    <t>量的効果のある抗原が選択されました。</t>
    <rPh sb="0" eb="2">
      <t>リョウテキ</t>
    </rPh>
    <rPh sb="2" eb="4">
      <t>コウカ</t>
    </rPh>
    <rPh sb="7" eb="9">
      <t>コウゲン</t>
    </rPh>
    <rPh sb="10" eb="12">
      <t>センタク</t>
    </rPh>
    <phoneticPr fontId="1"/>
  </si>
  <si>
    <t>ヘテロは”1”、ホモは”2”と入力してください。</t>
    <phoneticPr fontId="1"/>
  </si>
  <si>
    <t>参考文献</t>
    <rPh sb="0" eb="2">
      <t>サンコウ</t>
    </rPh>
    <rPh sb="2" eb="4">
      <t>ブンケン</t>
    </rPh>
    <phoneticPr fontId="1"/>
  </si>
  <si>
    <t>MEDICAL TECHNOLOGY Vol.39 No.13 2011 不規則抗体鑑別のポイントと抗体同定検査の進め方</t>
    <rPh sb="37" eb="42">
      <t>フキソクコウタイ</t>
    </rPh>
    <rPh sb="42" eb="44">
      <t>カンベツ</t>
    </rPh>
    <rPh sb="50" eb="52">
      <t>コウタイドウテイ</t>
    </rPh>
    <rPh sb="52" eb="54">
      <t>ドウテイ</t>
    </rPh>
    <rPh sb="54" eb="56">
      <t>ケンサ</t>
    </rPh>
    <rPh sb="57" eb="58">
      <t>スス</t>
    </rPh>
    <rPh sb="59" eb="60">
      <t>カタ</t>
    </rPh>
    <phoneticPr fontId="1"/>
  </si>
  <si>
    <t>Made by Kohey</t>
    <phoneticPr fontId="1"/>
  </si>
  <si>
    <t>■概要</t>
    <rPh sb="1" eb="3">
      <t>ガイヨウ</t>
    </rPh>
    <phoneticPr fontId="1"/>
  </si>
  <si>
    <t>■複数抗体、応用的な使い方について</t>
    <rPh sb="1" eb="3">
      <t>フクスウ</t>
    </rPh>
    <rPh sb="3" eb="5">
      <t>コウタイ</t>
    </rPh>
    <rPh sb="6" eb="9">
      <t>オウヨウテキ</t>
    </rPh>
    <rPh sb="10" eb="11">
      <t>ツカ</t>
    </rPh>
    <rPh sb="12" eb="13">
      <t>カタ</t>
    </rPh>
    <phoneticPr fontId="1"/>
  </si>
  <si>
    <t>Messages</t>
    <phoneticPr fontId="1"/>
  </si>
  <si>
    <t>Kanter：A群、D群共に２つ以上</t>
    <phoneticPr fontId="1"/>
  </si>
  <si>
    <t>H&amp;H：A群/D群が3/2もしくは2/3以上</t>
    <rPh sb="5" eb="6">
      <t>グン</t>
    </rPh>
    <rPh sb="8" eb="9">
      <t>グン</t>
    </rPh>
    <rPh sb="20" eb="22">
      <t>イジョウ</t>
    </rPh>
    <phoneticPr fontId="1"/>
  </si>
  <si>
    <t>■必要数</t>
    <rPh sb="1" eb="4">
      <t>ヒツヨウスウ</t>
    </rPh>
    <phoneticPr fontId="1"/>
  </si>
  <si>
    <t>■必要数</t>
    <rPh sb="1" eb="3">
      <t>ヒツヨウ</t>
    </rPh>
    <rPh sb="3" eb="4">
      <t>スウ</t>
    </rPh>
    <phoneticPr fontId="1"/>
  </si>
  <si>
    <t>Fisher：A群、D群共に３つ以上</t>
    <rPh sb="8" eb="9">
      <t>グン</t>
    </rPh>
    <rPh sb="11" eb="12">
      <t>グン</t>
    </rPh>
    <rPh sb="12" eb="13">
      <t>トモ</t>
    </rPh>
    <rPh sb="16" eb="18">
      <t>イジョウ</t>
    </rPh>
    <phoneticPr fontId="1"/>
  </si>
  <si>
    <t>確率計算法を用いて統計学的評価を行えます。</t>
    <rPh sb="0" eb="2">
      <t>カクリツ</t>
    </rPh>
    <rPh sb="2" eb="5">
      <t>ケイサンホウ</t>
    </rPh>
    <rPh sb="6" eb="7">
      <t>モチ</t>
    </rPh>
    <rPh sb="9" eb="13">
      <t>トウケイガクテキ</t>
    </rPh>
    <rPh sb="13" eb="15">
      <t>ヒョウカ</t>
    </rPh>
    <rPh sb="16" eb="17">
      <t>オコナ</t>
    </rPh>
    <phoneticPr fontId="1"/>
  </si>
  <si>
    <t>Result : 0 -&gt; 0 , w+~4+ -&gt; 1</t>
    <phoneticPr fontId="1"/>
  </si>
  <si>
    <t>Fisher法：偽陽性、偽陰性を考慮した結果が得られます。</t>
    <rPh sb="8" eb="11">
      <t>ギヨウセイ</t>
    </rPh>
    <rPh sb="12" eb="15">
      <t>ギインセイ</t>
    </rPh>
    <rPh sb="16" eb="18">
      <t>コウリョ</t>
    </rPh>
    <rPh sb="20" eb="22">
      <t>ケッカ</t>
    </rPh>
    <rPh sb="23" eb="24">
      <t>エ</t>
    </rPh>
    <phoneticPr fontId="1"/>
  </si>
  <si>
    <t>Harris＆Hochman法：Fisher法よりも少ない結果で評価可能です。偽陽性、偽陰性を考慮しません。</t>
    <rPh sb="0" eb="15">
      <t>Harris&amp;Hochmaン</t>
    </rPh>
    <rPh sb="22" eb="23">
      <t>ホウ</t>
    </rPh>
    <rPh sb="26" eb="27">
      <t>スク</t>
    </rPh>
    <rPh sb="29" eb="31">
      <t>ケッカ</t>
    </rPh>
    <rPh sb="32" eb="34">
      <t>ヒョウカ</t>
    </rPh>
    <rPh sb="34" eb="36">
      <t>カノウ</t>
    </rPh>
    <rPh sb="39" eb="42">
      <t>ギヨウセイ</t>
    </rPh>
    <rPh sb="43" eb="46">
      <t>ギインセイ</t>
    </rPh>
    <rPh sb="47" eb="49">
      <t>コウリョ</t>
    </rPh>
    <phoneticPr fontId="1"/>
  </si>
  <si>
    <t>Kanter法は、上記H&amp;H法の派生して作られ、H&amp;H法より少ない数で評価可能です。。</t>
    <rPh sb="6" eb="7">
      <t>ホウ</t>
    </rPh>
    <rPh sb="9" eb="11">
      <t>ジョウキ</t>
    </rPh>
    <rPh sb="14" eb="15">
      <t>ホウ</t>
    </rPh>
    <rPh sb="16" eb="18">
      <t>ハセイ</t>
    </rPh>
    <rPh sb="20" eb="21">
      <t>ツク</t>
    </rPh>
    <rPh sb="27" eb="28">
      <t>ホウ</t>
    </rPh>
    <rPh sb="30" eb="31">
      <t>スク</t>
    </rPh>
    <rPh sb="33" eb="34">
      <t>カズ</t>
    </rPh>
    <rPh sb="35" eb="37">
      <t>ヒョウカ</t>
    </rPh>
    <rPh sb="37" eb="39">
      <t>カノウ</t>
    </rPh>
    <phoneticPr fontId="1"/>
  </si>
  <si>
    <t>■使い方</t>
    <rPh sb="1" eb="2">
      <t>ツカ</t>
    </rPh>
    <rPh sb="3" eb="4">
      <t>カタ</t>
    </rPh>
    <phoneticPr fontId="1"/>
  </si>
  <si>
    <t>１．"Ab Name"下のセルよりプルダウンで対象抗原を選択してください。</t>
    <rPh sb="11" eb="12">
      <t>シタ</t>
    </rPh>
    <rPh sb="23" eb="27">
      <t>タイショウコウゲン</t>
    </rPh>
    <rPh sb="28" eb="30">
      <t>センタク</t>
    </rPh>
    <phoneticPr fontId="1"/>
  </si>
  <si>
    <t>　　注1.量的効果のある抗原については、ホモは"2"、ヘテロは"1"を入力してください。</t>
    <rPh sb="2" eb="3">
      <t>チュウイ</t>
    </rPh>
    <rPh sb="5" eb="9">
      <t>リョウテキコウカ</t>
    </rPh>
    <rPh sb="12" eb="14">
      <t>コウゲン</t>
    </rPh>
    <rPh sb="35" eb="37">
      <t>ニュウリョク</t>
    </rPh>
    <phoneticPr fontId="1"/>
  </si>
  <si>
    <t>　　注2.その他の抗原はヘテロでも"2"を入力してください。</t>
    <rPh sb="2" eb="3">
      <t>チュウ</t>
    </rPh>
    <rPh sb="7" eb="8">
      <t>タ</t>
    </rPh>
    <rPh sb="9" eb="11">
      <t>コウゲン</t>
    </rPh>
    <rPh sb="21" eb="23">
      <t>ニュウリョク</t>
    </rPh>
    <phoneticPr fontId="1"/>
  </si>
  <si>
    <t>２．パネル血球の抗原パターンを”Panel 1”より順番に入力してください。</t>
    <rPh sb="5" eb="7">
      <t>ケッキュウ</t>
    </rPh>
    <rPh sb="8" eb="10">
      <t>コウゲン</t>
    </rPh>
    <rPh sb="26" eb="28">
      <t>ジュンバン</t>
    </rPh>
    <rPh sb="29" eb="31">
      <t>ニュウリョク</t>
    </rPh>
    <phoneticPr fontId="1"/>
  </si>
  <si>
    <t>３．同様に”Result"下に結果を入力します。</t>
    <rPh sb="2" eb="4">
      <t>ドウヨウ</t>
    </rPh>
    <rPh sb="13" eb="14">
      <t>シタ</t>
    </rPh>
    <rPh sb="15" eb="17">
      <t>ケッカ</t>
    </rPh>
    <rPh sb="18" eb="20">
      <t>ニュウリョク</t>
    </rPh>
    <phoneticPr fontId="1"/>
  </si>
  <si>
    <t>４．p値が自動計算されます。</t>
    <rPh sb="3" eb="4">
      <t>チ</t>
    </rPh>
    <rPh sb="5" eb="9">
      <t>ジドウケイサン</t>
    </rPh>
    <phoneticPr fontId="1"/>
  </si>
  <si>
    <t>複数抗体として評価する場合は、パネルパターンを合成して入力してください。</t>
    <rPh sb="0" eb="4">
      <t>フクスウコウタイ</t>
    </rPh>
    <rPh sb="7" eb="9">
      <t>ヒョウカ</t>
    </rPh>
    <rPh sb="11" eb="13">
      <t>バアイ</t>
    </rPh>
    <rPh sb="23" eb="25">
      <t>ゴウセイ</t>
    </rPh>
    <rPh sb="27" eb="29">
      <t>ニュウリョク</t>
    </rPh>
    <phoneticPr fontId="1"/>
  </si>
  <si>
    <t>複数の抗原頻度は、右の抗原頻度一覧の空きセルに、複数抗原名と抗原頻度を計算して入力してください。</t>
    <rPh sb="0" eb="2">
      <t>フクスウ</t>
    </rPh>
    <rPh sb="9" eb="10">
      <t>⇛</t>
    </rPh>
    <rPh sb="11" eb="13">
      <t>コウゲン</t>
    </rPh>
    <rPh sb="13" eb="15">
      <t>ヒンド</t>
    </rPh>
    <rPh sb="15" eb="17">
      <t>イチラン</t>
    </rPh>
    <rPh sb="18" eb="19">
      <t>ア</t>
    </rPh>
    <rPh sb="24" eb="26">
      <t>フクスウ</t>
    </rPh>
    <rPh sb="26" eb="29">
      <t>コウゲンメイ</t>
    </rPh>
    <rPh sb="30" eb="34">
      <t>コウゲンヒンド</t>
    </rPh>
    <rPh sb="35" eb="37">
      <t>ケイサン</t>
    </rPh>
    <rPh sb="39" eb="41">
      <t>ニュウリョク</t>
    </rPh>
    <phoneticPr fontId="1"/>
  </si>
  <si>
    <t>量的効果の無い抗原は”２”と入力してください。</t>
    <rPh sb="0" eb="2">
      <t>リョウテキ</t>
    </rPh>
    <rPh sb="2" eb="4">
      <t>コウカ</t>
    </rPh>
    <rPh sb="5" eb="6">
      <t>ナ</t>
    </rPh>
    <rPh sb="7" eb="9">
      <t>コウゲン</t>
    </rPh>
    <rPh sb="14" eb="16">
      <t>ニュウリョク</t>
    </rPh>
    <phoneticPr fontId="1"/>
  </si>
  <si>
    <t>Harris&amp;Hochman法では少なくとも陽性抗原2個、</t>
    <rPh sb="14" eb="15">
      <t>ホウ</t>
    </rPh>
    <rPh sb="17" eb="18">
      <t>スク</t>
    </rPh>
    <rPh sb="22" eb="24">
      <t>ヨウセイ</t>
    </rPh>
    <rPh sb="24" eb="26">
      <t>コウゲン</t>
    </rPh>
    <rPh sb="27" eb="28">
      <t>コ</t>
    </rPh>
    <phoneticPr fontId="1"/>
  </si>
  <si>
    <t>陰性抗原2個を含めて実行してください。</t>
    <rPh sb="0" eb="2">
      <t>インセイ</t>
    </rPh>
    <rPh sb="2" eb="4">
      <t>コウゲン</t>
    </rPh>
    <rPh sb="5" eb="6">
      <t>コ</t>
    </rPh>
    <rPh sb="7" eb="8">
      <t>フク</t>
    </rPh>
    <rPh sb="10" eb="12">
      <t>ジッコウ</t>
    </rPh>
    <phoneticPr fontId="1"/>
  </si>
  <si>
    <t>e(スモール)</t>
    <phoneticPr fontId="1"/>
  </si>
  <si>
    <t>c(スモール)</t>
    <phoneticPr fontId="1"/>
  </si>
  <si>
    <r>
      <t>s</t>
    </r>
    <r>
      <rPr>
        <sz val="12"/>
        <color theme="1"/>
        <rFont val="メイリオ"/>
        <family val="3"/>
        <charset val="128"/>
      </rPr>
      <t>(スモール）</t>
    </r>
    <phoneticPr fontId="1"/>
  </si>
  <si>
    <t>E+Jka</t>
  </si>
  <si>
    <t>E+Jka</t>
    <phoneticPr fontId="1"/>
  </si>
  <si>
    <t>Antibody : 0 -&gt; 0 , pos -&gt; 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</si>
</sst>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3" fillId="0" borderId="0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2" xfId="0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Fill="1"/>
    <xf numFmtId="0" fontId="3" fillId="9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6" xfId="0" applyFont="1" applyFill="1" applyBorder="1"/>
    <xf numFmtId="0" fontId="3" fillId="6" borderId="16" xfId="0" applyFont="1" applyFill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/>
    <xf numFmtId="0" fontId="8" fillId="0" borderId="1" xfId="0" applyFont="1" applyFill="1" applyBorder="1" applyAlignment="1"/>
    <xf numFmtId="0" fontId="3" fillId="0" borderId="0" xfId="0" applyFont="1" applyAlignment="1">
      <alignment horizontal="right" vertical="center"/>
    </xf>
    <xf numFmtId="0" fontId="3" fillId="0" borderId="20" xfId="0" applyFont="1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5" xfId="0" applyFont="1" applyBorder="1"/>
    <xf numFmtId="0" fontId="3" fillId="0" borderId="23" xfId="0" applyFont="1" applyBorder="1"/>
    <xf numFmtId="0" fontId="4" fillId="0" borderId="0" xfId="0" applyFont="1"/>
    <xf numFmtId="0" fontId="3" fillId="0" borderId="6" xfId="0" applyFont="1" applyBorder="1"/>
    <xf numFmtId="0" fontId="3" fillId="0" borderId="24" xfId="0" applyFont="1" applyBorder="1"/>
    <xf numFmtId="0" fontId="3" fillId="0" borderId="25" xfId="0" applyFont="1" applyBorder="1"/>
    <xf numFmtId="0" fontId="4" fillId="10" borderId="0" xfId="0" applyFont="1" applyFill="1"/>
    <xf numFmtId="0" fontId="4" fillId="10" borderId="0" xfId="0" applyFont="1" applyFill="1" applyBorder="1"/>
    <xf numFmtId="0" fontId="3" fillId="0" borderId="26" xfId="0" applyFont="1" applyBorder="1"/>
    <xf numFmtId="0" fontId="3" fillId="0" borderId="15" xfId="0" applyFont="1" applyBorder="1"/>
    <xf numFmtId="0" fontId="3" fillId="0" borderId="8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Fill="1" applyBorder="1" applyAlignment="1"/>
    <xf numFmtId="0" fontId="5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</cellXfs>
  <cellStyles count="3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742950</xdr:colOff>
      <xdr:row>9</xdr:row>
      <xdr:rowOff>63500</xdr:rowOff>
    </xdr:from>
    <xdr:to>
      <xdr:col>16</xdr:col>
      <xdr:colOff>371475</xdr:colOff>
      <xdr:row>18</xdr:row>
      <xdr:rowOff>57150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alphaModFix amt="10000"/>
        </a:blip>
        <a:stretch>
          <a:fillRect/>
        </a:stretch>
      </xdr:blipFill>
      <xdr:spPr>
        <a:xfrm>
          <a:off x="11887200" y="2806700"/>
          <a:ext cx="2171700" cy="222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2"/>
  <sheetViews>
    <sheetView tabSelected="1" topLeftCell="B1" zoomScaleNormal="100" workbookViewId="0">
      <selection activeCell="M12" sqref="M12"/>
    </sheetView>
  </sheetViews>
  <sheetFormatPr defaultColWidth="12.875" defaultRowHeight="19.5" x14ac:dyDescent="0.45"/>
  <cols>
    <col min="1" max="1" width="2.875" style="2" customWidth="1"/>
    <col min="2" max="2" width="16" style="2" bestFit="1" customWidth="1"/>
    <col min="3" max="3" width="14.125" style="2" customWidth="1"/>
    <col min="4" max="4" width="12.875" style="2"/>
    <col min="5" max="5" width="12.875" style="2" customWidth="1"/>
    <col min="6" max="6" width="2.5" style="2" customWidth="1"/>
    <col min="7" max="7" width="35.5" style="2" bestFit="1" customWidth="1"/>
    <col min="8" max="8" width="4.125" style="2" bestFit="1" customWidth="1"/>
    <col min="9" max="9" width="8" style="2" customWidth="1"/>
    <col min="10" max="13" width="12.875" style="2"/>
    <col min="14" max="14" width="4.875" style="2" customWidth="1"/>
    <col min="15" max="15" width="5" style="2" bestFit="1" customWidth="1"/>
    <col min="16" max="16" width="10.625" style="2" customWidth="1"/>
    <col min="17" max="16384" width="12.875" style="2"/>
  </cols>
  <sheetData>
    <row r="1" spans="1:16" ht="35.25" x14ac:dyDescent="0.8">
      <c r="A1" s="1" t="s">
        <v>39</v>
      </c>
      <c r="G1" s="46" t="s">
        <v>67</v>
      </c>
    </row>
    <row r="2" spans="1:16" ht="24.75" x14ac:dyDescent="0.55000000000000004">
      <c r="J2" s="9" t="s">
        <v>32</v>
      </c>
    </row>
    <row r="3" spans="1:16" ht="25.5" thickBot="1" x14ac:dyDescent="0.5">
      <c r="B3" s="15" t="s">
        <v>10</v>
      </c>
      <c r="C3" s="63" t="str">
        <f>K7</f>
        <v>E+Jka</v>
      </c>
      <c r="D3" s="17" t="s">
        <v>11</v>
      </c>
      <c r="E3" s="16">
        <f>FACT(E10)*FACT(E11)*FACT(C12)*FACT(D12)/FACT(E12)/FACT(C10)/FACT(D10)/FACT(C11)/FACT(D11)</f>
        <v>5.454545454545455E-2</v>
      </c>
      <c r="G3" s="2" t="s">
        <v>33</v>
      </c>
      <c r="J3" s="35"/>
      <c r="K3" s="36"/>
      <c r="L3" s="36"/>
    </row>
    <row r="4" spans="1:16" ht="25.5" thickBot="1" x14ac:dyDescent="0.5">
      <c r="E4" s="16">
        <f>(((C18/(C18+D19)))^C18)*(((D19/(C18+D19)))^D19)</f>
        <v>6.7108864000000072E-3</v>
      </c>
      <c r="G4" s="2" t="s">
        <v>34</v>
      </c>
      <c r="J4" s="36" t="s">
        <v>98</v>
      </c>
      <c r="K4" s="36"/>
      <c r="L4" s="36"/>
    </row>
    <row r="5" spans="1:16" ht="25.5" thickBot="1" x14ac:dyDescent="0.5">
      <c r="E5" s="16">
        <f>(M7^C18)*((1-M7)^D19)</f>
        <v>1.0092673046197415E-4</v>
      </c>
      <c r="G5" s="2" t="s">
        <v>35</v>
      </c>
      <c r="J5" s="36" t="s">
        <v>77</v>
      </c>
      <c r="K5" s="36"/>
      <c r="L5" s="36"/>
      <c r="O5" s="64" t="s">
        <v>45</v>
      </c>
      <c r="P5" s="64"/>
    </row>
    <row r="6" spans="1:16" ht="20.25" thickBot="1" x14ac:dyDescent="0.5">
      <c r="I6" s="30"/>
      <c r="K6" s="20" t="s">
        <v>12</v>
      </c>
      <c r="L6" s="19" t="s">
        <v>24</v>
      </c>
      <c r="M6" s="20" t="s">
        <v>44</v>
      </c>
      <c r="O6" s="3" t="s">
        <v>37</v>
      </c>
      <c r="P6" s="3">
        <v>0.995</v>
      </c>
    </row>
    <row r="7" spans="1:16" ht="20.25" thickBot="1" x14ac:dyDescent="0.5">
      <c r="G7" s="47" t="s">
        <v>74</v>
      </c>
      <c r="J7" s="39" t="s">
        <v>62</v>
      </c>
      <c r="K7" s="60" t="s">
        <v>96</v>
      </c>
      <c r="L7" s="31" t="s">
        <v>25</v>
      </c>
      <c r="M7" s="32">
        <f>VLOOKUP(K7,O6:P28,2,FALSE)</f>
        <v>0.35299999999999998</v>
      </c>
      <c r="O7" s="3" t="s">
        <v>36</v>
      </c>
      <c r="P7" s="3">
        <v>0.89100000000000001</v>
      </c>
    </row>
    <row r="8" spans="1:16" x14ac:dyDescent="0.45">
      <c r="C8" s="4"/>
      <c r="D8" s="5" t="s">
        <v>7</v>
      </c>
      <c r="E8" s="6"/>
      <c r="G8" s="48" t="s">
        <v>75</v>
      </c>
      <c r="J8" s="21" t="s">
        <v>13</v>
      </c>
      <c r="K8" s="22">
        <v>1</v>
      </c>
      <c r="L8" s="23">
        <v>1</v>
      </c>
      <c r="O8" s="61" t="s">
        <v>94</v>
      </c>
      <c r="P8" s="3">
        <v>0.56000000000000005</v>
      </c>
    </row>
    <row r="9" spans="1:16" x14ac:dyDescent="0.45">
      <c r="B9" s="8" t="s">
        <v>26</v>
      </c>
      <c r="C9" s="7" t="s">
        <v>8</v>
      </c>
      <c r="D9" s="7" t="s">
        <v>9</v>
      </c>
      <c r="E9" s="7" t="s">
        <v>6</v>
      </c>
      <c r="G9" s="3" t="s">
        <v>0</v>
      </c>
      <c r="H9" s="11">
        <f>COUNTIFS(K8:K23,2,L8:L23,1)+COUNTIFS(K8:K23,1,L8:L23,1)</f>
        <v>8</v>
      </c>
      <c r="I9" s="2" t="s">
        <v>40</v>
      </c>
      <c r="J9" s="21" t="s">
        <v>14</v>
      </c>
      <c r="K9" s="24">
        <v>1</v>
      </c>
      <c r="L9" s="25">
        <v>1</v>
      </c>
      <c r="O9" s="3" t="s">
        <v>38</v>
      </c>
      <c r="P9" s="3">
        <v>0.49399999999999999</v>
      </c>
    </row>
    <row r="10" spans="1:16" x14ac:dyDescent="0.45">
      <c r="B10" s="7" t="s">
        <v>4</v>
      </c>
      <c r="C10" s="11">
        <f>H9</f>
        <v>8</v>
      </c>
      <c r="D10" s="12">
        <f>H10</f>
        <v>0</v>
      </c>
      <c r="E10" s="3">
        <f>SUM(C10:D10)</f>
        <v>8</v>
      </c>
      <c r="G10" s="3" t="s">
        <v>1</v>
      </c>
      <c r="H10" s="12">
        <f>COUNTIFS(K8:K23,0,L8:L23,1)</f>
        <v>0</v>
      </c>
      <c r="I10" s="2" t="s">
        <v>41</v>
      </c>
      <c r="J10" s="21" t="s">
        <v>15</v>
      </c>
      <c r="K10" s="24">
        <v>1</v>
      </c>
      <c r="L10" s="25">
        <v>1</v>
      </c>
      <c r="O10" s="62" t="s">
        <v>93</v>
      </c>
      <c r="P10" s="38">
        <v>0.91400000000000003</v>
      </c>
    </row>
    <row r="11" spans="1:16" x14ac:dyDescent="0.45">
      <c r="B11" s="7" t="s">
        <v>5</v>
      </c>
      <c r="C11" s="10">
        <f>H11</f>
        <v>1</v>
      </c>
      <c r="D11" s="13">
        <f>H12</f>
        <v>2</v>
      </c>
      <c r="E11" s="3">
        <f>SUM(C11:D11)</f>
        <v>3</v>
      </c>
      <c r="G11" s="3" t="s">
        <v>2</v>
      </c>
      <c r="H11" s="10">
        <f>COUNTIFS(K8:K23,2,L8:L23,0)+COUNTIFS(K8:K23,1,L8:L23,0)</f>
        <v>1</v>
      </c>
      <c r="I11" s="2" t="s">
        <v>42</v>
      </c>
      <c r="J11" s="21" t="s">
        <v>16</v>
      </c>
      <c r="K11" s="24">
        <v>1</v>
      </c>
      <c r="L11" s="25">
        <v>1</v>
      </c>
      <c r="O11" s="3" t="s">
        <v>49</v>
      </c>
      <c r="P11" s="3">
        <v>0.72799999999999998</v>
      </c>
    </row>
    <row r="12" spans="1:16" x14ac:dyDescent="0.45">
      <c r="B12" s="7" t="s">
        <v>6</v>
      </c>
      <c r="C12" s="3">
        <f>SUM(C10:C11)</f>
        <v>9</v>
      </c>
      <c r="D12" s="3">
        <f>SUM(D10:D11)</f>
        <v>2</v>
      </c>
      <c r="E12" s="14">
        <f>SUM(E10:E11)</f>
        <v>11</v>
      </c>
      <c r="G12" s="3" t="s">
        <v>3</v>
      </c>
      <c r="H12" s="13">
        <f>COUNTIFS(K8:K23,0,L8:L23,0)</f>
        <v>2</v>
      </c>
      <c r="I12" s="2" t="s">
        <v>43</v>
      </c>
      <c r="J12" s="21" t="s">
        <v>17</v>
      </c>
      <c r="K12" s="24">
        <v>1</v>
      </c>
      <c r="L12" s="25">
        <v>0</v>
      </c>
      <c r="O12" s="3" t="s">
        <v>46</v>
      </c>
      <c r="P12" s="3">
        <v>0.77600000000000002</v>
      </c>
    </row>
    <row r="13" spans="1:16" x14ac:dyDescent="0.45">
      <c r="H13" s="14">
        <f>SUM(H9:H12)</f>
        <v>11</v>
      </c>
      <c r="J13" s="21" t="s">
        <v>18</v>
      </c>
      <c r="K13" s="24">
        <v>1</v>
      </c>
      <c r="L13" s="25">
        <v>1</v>
      </c>
      <c r="O13" s="3" t="s">
        <v>47</v>
      </c>
      <c r="P13" s="3">
        <v>0.98899999999999999</v>
      </c>
    </row>
    <row r="14" spans="1:16" x14ac:dyDescent="0.45">
      <c r="G14" s="47" t="s">
        <v>73</v>
      </c>
      <c r="H14" s="18"/>
      <c r="J14" s="21" t="s">
        <v>19</v>
      </c>
      <c r="K14" s="24">
        <v>1</v>
      </c>
      <c r="L14" s="25">
        <v>1</v>
      </c>
      <c r="O14" s="3" t="s">
        <v>48</v>
      </c>
      <c r="P14" s="3">
        <v>0.19599999999999995</v>
      </c>
    </row>
    <row r="15" spans="1:16" x14ac:dyDescent="0.45">
      <c r="G15" s="49" t="s">
        <v>72</v>
      </c>
      <c r="J15" s="21" t="s">
        <v>20</v>
      </c>
      <c r="K15" s="24">
        <v>1</v>
      </c>
      <c r="L15" s="25">
        <v>1</v>
      </c>
      <c r="O15" s="3" t="s">
        <v>50</v>
      </c>
      <c r="P15" s="3">
        <v>9.1999999999999971E-2</v>
      </c>
    </row>
    <row r="16" spans="1:16" x14ac:dyDescent="0.45">
      <c r="B16" s="8" t="s">
        <v>59</v>
      </c>
      <c r="C16" s="4"/>
      <c r="D16" s="5" t="s">
        <v>7</v>
      </c>
      <c r="E16" s="6"/>
      <c r="G16" s="48" t="s">
        <v>71</v>
      </c>
      <c r="J16" s="21" t="s">
        <v>21</v>
      </c>
      <c r="K16" s="24">
        <v>0</v>
      </c>
      <c r="L16" s="25">
        <v>0</v>
      </c>
      <c r="O16" s="3" t="s">
        <v>51</v>
      </c>
      <c r="P16" s="3">
        <v>0.998</v>
      </c>
    </row>
    <row r="17" spans="2:16" x14ac:dyDescent="0.45">
      <c r="B17" s="8" t="s">
        <v>58</v>
      </c>
      <c r="C17" s="7" t="s">
        <v>8</v>
      </c>
      <c r="D17" s="7" t="s">
        <v>9</v>
      </c>
      <c r="E17" s="7" t="s">
        <v>6</v>
      </c>
      <c r="G17" s="3" t="s">
        <v>0</v>
      </c>
      <c r="H17" s="11">
        <f>COUNTIFS(K8:K23,2,L8:L23,1)+COUNTIFS(K8:K23,1,L8:L23,1)</f>
        <v>8</v>
      </c>
      <c r="I17" s="2" t="s">
        <v>40</v>
      </c>
      <c r="J17" s="21" t="s">
        <v>22</v>
      </c>
      <c r="K17" s="24">
        <v>1</v>
      </c>
      <c r="L17" s="25">
        <v>1</v>
      </c>
      <c r="O17" s="3" t="s">
        <v>52</v>
      </c>
      <c r="P17" s="3">
        <v>0.77700000000000002</v>
      </c>
    </row>
    <row r="18" spans="2:16" x14ac:dyDescent="0.45">
      <c r="B18" s="7" t="s">
        <v>4</v>
      </c>
      <c r="C18" s="11">
        <f>H17</f>
        <v>8</v>
      </c>
      <c r="D18" s="34"/>
      <c r="E18" s="3">
        <f>SUM(C18:D18)</f>
        <v>8</v>
      </c>
      <c r="G18" s="3" t="s">
        <v>1</v>
      </c>
      <c r="H18" s="12">
        <f>COUNTIFS(K8:K23,0,L8:L23,1)</f>
        <v>0</v>
      </c>
      <c r="I18" s="2" t="s">
        <v>41</v>
      </c>
      <c r="J18" s="21" t="s">
        <v>23</v>
      </c>
      <c r="K18" s="24">
        <v>0</v>
      </c>
      <c r="L18" s="25">
        <v>0</v>
      </c>
      <c r="O18" s="3" t="s">
        <v>53</v>
      </c>
      <c r="P18" s="3">
        <v>0.71899999999999997</v>
      </c>
    </row>
    <row r="19" spans="2:16" x14ac:dyDescent="0.45">
      <c r="B19" s="7" t="s">
        <v>5</v>
      </c>
      <c r="C19" s="33"/>
      <c r="D19" s="13">
        <f>H20</f>
        <v>2</v>
      </c>
      <c r="E19" s="3">
        <f>SUM(C19:D19)</f>
        <v>2</v>
      </c>
      <c r="G19" s="3" t="s">
        <v>2</v>
      </c>
      <c r="H19" s="10">
        <f>COUNTIFS(K8:K23,2,L8:L23,0)+COUNTIFS(K8:K23,1,L8:L23,0)</f>
        <v>1</v>
      </c>
      <c r="I19" s="2" t="s">
        <v>42</v>
      </c>
      <c r="J19" s="21" t="s">
        <v>27</v>
      </c>
      <c r="K19" s="26"/>
      <c r="L19" s="27"/>
      <c r="O19" s="3" t="s">
        <v>54</v>
      </c>
      <c r="P19" s="3">
        <v>0.11299999999999999</v>
      </c>
    </row>
    <row r="20" spans="2:16" x14ac:dyDescent="0.45">
      <c r="B20" s="7" t="s">
        <v>6</v>
      </c>
      <c r="C20" s="3">
        <f>SUM(C18:C19)</f>
        <v>8</v>
      </c>
      <c r="D20" s="3">
        <f>SUM(D18:D19)</f>
        <v>2</v>
      </c>
      <c r="E20" s="14">
        <f>SUM(E18:E19)</f>
        <v>10</v>
      </c>
      <c r="G20" s="3" t="s">
        <v>3</v>
      </c>
      <c r="H20" s="13">
        <f>COUNTIFS(K8:K23,0,L8:L23,0)</f>
        <v>2</v>
      </c>
      <c r="I20" s="2" t="s">
        <v>43</v>
      </c>
      <c r="J20" s="21" t="s">
        <v>28</v>
      </c>
      <c r="K20" s="26"/>
      <c r="L20" s="27"/>
      <c r="O20" s="61" t="s">
        <v>95</v>
      </c>
      <c r="P20" s="3">
        <v>0.995</v>
      </c>
    </row>
    <row r="21" spans="2:16" x14ac:dyDescent="0.45">
      <c r="H21" s="14">
        <f>SUM(H17:H20)</f>
        <v>11</v>
      </c>
      <c r="J21" s="21" t="s">
        <v>29</v>
      </c>
      <c r="K21" s="26"/>
      <c r="L21" s="27"/>
      <c r="O21" s="3" t="s">
        <v>55</v>
      </c>
      <c r="P21" s="3">
        <v>0.17000000000000004</v>
      </c>
    </row>
    <row r="22" spans="2:16" x14ac:dyDescent="0.45">
      <c r="B22" s="50" t="s">
        <v>81</v>
      </c>
      <c r="J22" s="21" t="s">
        <v>30</v>
      </c>
      <c r="K22" s="26"/>
      <c r="L22" s="27"/>
      <c r="O22" s="3" t="s">
        <v>56</v>
      </c>
      <c r="P22" s="3">
        <v>0.73</v>
      </c>
    </row>
    <row r="23" spans="2:16" ht="20.25" thickBot="1" x14ac:dyDescent="0.5">
      <c r="B23" s="52" t="s">
        <v>82</v>
      </c>
      <c r="C23" s="53"/>
      <c r="D23" s="53"/>
      <c r="E23" s="53"/>
      <c r="F23" s="53"/>
      <c r="G23" s="53"/>
      <c r="H23" s="54"/>
      <c r="J23" s="21" t="s">
        <v>31</v>
      </c>
      <c r="K23" s="28"/>
      <c r="L23" s="29"/>
      <c r="O23" s="3" t="s">
        <v>57</v>
      </c>
      <c r="P23" s="3">
        <v>0.35299999999999998</v>
      </c>
    </row>
    <row r="24" spans="2:16" x14ac:dyDescent="0.45">
      <c r="B24" s="55" t="s">
        <v>85</v>
      </c>
      <c r="C24" s="41"/>
      <c r="D24" s="41"/>
      <c r="E24" s="41"/>
      <c r="F24" s="41"/>
      <c r="G24" s="41"/>
      <c r="H24" s="56"/>
      <c r="J24" s="18"/>
      <c r="K24" s="41"/>
      <c r="L24" s="41"/>
      <c r="O24" s="3" t="s">
        <v>97</v>
      </c>
      <c r="P24" s="3">
        <v>0.35299999999999998</v>
      </c>
    </row>
    <row r="25" spans="2:16" ht="20.25" thickBot="1" x14ac:dyDescent="0.5">
      <c r="B25" s="55" t="s">
        <v>83</v>
      </c>
      <c r="C25" s="41"/>
      <c r="D25" s="41"/>
      <c r="E25" s="41"/>
      <c r="F25" s="41"/>
      <c r="G25" s="41"/>
      <c r="H25" s="56"/>
      <c r="J25" s="2" t="s">
        <v>70</v>
      </c>
      <c r="N25" s="37"/>
      <c r="O25" s="3" t="s">
        <v>60</v>
      </c>
      <c r="P25" s="3">
        <v>0</v>
      </c>
    </row>
    <row r="26" spans="2:16" x14ac:dyDescent="0.45">
      <c r="B26" s="55" t="s">
        <v>84</v>
      </c>
      <c r="C26" s="41"/>
      <c r="D26" s="41"/>
      <c r="E26" s="41"/>
      <c r="F26" s="41"/>
      <c r="G26" s="41"/>
      <c r="H26" s="56"/>
      <c r="J26" s="65" t="s">
        <v>63</v>
      </c>
      <c r="K26" s="66"/>
      <c r="L26" s="66"/>
      <c r="M26" s="67"/>
      <c r="O26" s="3" t="s">
        <v>61</v>
      </c>
      <c r="P26" s="3">
        <v>0</v>
      </c>
    </row>
    <row r="27" spans="2:16" x14ac:dyDescent="0.45">
      <c r="B27" s="55" t="s">
        <v>86</v>
      </c>
      <c r="C27" s="41"/>
      <c r="D27" s="41"/>
      <c r="E27" s="41"/>
      <c r="F27" s="41"/>
      <c r="G27" s="41"/>
      <c r="H27" s="56"/>
      <c r="J27" s="68" t="s">
        <v>64</v>
      </c>
      <c r="K27" s="69"/>
      <c r="L27" s="69"/>
      <c r="M27" s="70"/>
      <c r="O27" s="3" t="s">
        <v>61</v>
      </c>
      <c r="P27" s="3">
        <v>0</v>
      </c>
    </row>
    <row r="28" spans="2:16" x14ac:dyDescent="0.45">
      <c r="B28" s="57" t="s">
        <v>87</v>
      </c>
      <c r="C28" s="58"/>
      <c r="D28" s="58"/>
      <c r="E28" s="58"/>
      <c r="F28" s="58"/>
      <c r="G28" s="58"/>
      <c r="H28" s="59"/>
      <c r="J28" s="40" t="s">
        <v>90</v>
      </c>
      <c r="K28" s="41"/>
      <c r="L28" s="41"/>
      <c r="M28" s="42"/>
      <c r="O28" s="3" t="s">
        <v>61</v>
      </c>
      <c r="P28" s="3">
        <v>0</v>
      </c>
    </row>
    <row r="29" spans="2:16" x14ac:dyDescent="0.45">
      <c r="H29" s="41"/>
      <c r="J29" s="40"/>
      <c r="K29" s="41"/>
      <c r="L29" s="41"/>
      <c r="M29" s="42"/>
    </row>
    <row r="30" spans="2:16" x14ac:dyDescent="0.45">
      <c r="B30" s="51" t="s">
        <v>68</v>
      </c>
      <c r="C30" s="41"/>
      <c r="D30" s="41"/>
      <c r="E30" s="41"/>
      <c r="F30" s="41"/>
      <c r="G30" s="41"/>
      <c r="H30" s="41"/>
      <c r="J30" s="40" t="s">
        <v>91</v>
      </c>
      <c r="K30" s="41"/>
      <c r="L30" s="41"/>
      <c r="M30" s="42"/>
    </row>
    <row r="31" spans="2:16" ht="20.25" thickBot="1" x14ac:dyDescent="0.5">
      <c r="B31" s="52" t="s">
        <v>76</v>
      </c>
      <c r="C31" s="53"/>
      <c r="D31" s="53"/>
      <c r="E31" s="53"/>
      <c r="F31" s="53"/>
      <c r="G31" s="53"/>
      <c r="H31" s="54"/>
      <c r="J31" s="43" t="s">
        <v>92</v>
      </c>
      <c r="K31" s="44"/>
      <c r="L31" s="44"/>
      <c r="M31" s="45"/>
    </row>
    <row r="32" spans="2:16" x14ac:dyDescent="0.45">
      <c r="B32" s="55" t="s">
        <v>78</v>
      </c>
      <c r="C32" s="41"/>
      <c r="D32" s="41"/>
      <c r="E32" s="41"/>
      <c r="F32" s="41"/>
      <c r="G32" s="41"/>
      <c r="H32" s="56"/>
    </row>
    <row r="33" spans="2:8" x14ac:dyDescent="0.45">
      <c r="B33" s="55" t="s">
        <v>79</v>
      </c>
      <c r="C33" s="41"/>
      <c r="D33" s="41"/>
      <c r="E33" s="41"/>
      <c r="F33" s="41"/>
      <c r="G33" s="41"/>
      <c r="H33" s="56"/>
    </row>
    <row r="34" spans="2:8" x14ac:dyDescent="0.45">
      <c r="B34" s="57" t="s">
        <v>80</v>
      </c>
      <c r="C34" s="58"/>
      <c r="D34" s="58"/>
      <c r="E34" s="58"/>
      <c r="F34" s="58"/>
      <c r="G34" s="58"/>
      <c r="H34" s="59"/>
    </row>
    <row r="35" spans="2:8" x14ac:dyDescent="0.45">
      <c r="B35" s="41"/>
      <c r="C35" s="41"/>
      <c r="D35" s="41"/>
      <c r="E35" s="41"/>
      <c r="F35" s="41"/>
      <c r="G35" s="41"/>
    </row>
    <row r="36" spans="2:8" x14ac:dyDescent="0.45">
      <c r="B36" s="51" t="s">
        <v>69</v>
      </c>
      <c r="C36" s="51"/>
      <c r="D36" s="51"/>
      <c r="E36" s="41"/>
      <c r="F36" s="41"/>
      <c r="G36" s="41"/>
    </row>
    <row r="37" spans="2:8" x14ac:dyDescent="0.45">
      <c r="B37" s="52" t="s">
        <v>88</v>
      </c>
      <c r="C37" s="53"/>
      <c r="D37" s="53"/>
      <c r="E37" s="53"/>
      <c r="F37" s="53"/>
      <c r="G37" s="53"/>
      <c r="H37" s="54"/>
    </row>
    <row r="38" spans="2:8" x14ac:dyDescent="0.45">
      <c r="B38" s="55" t="s">
        <v>89</v>
      </c>
      <c r="C38" s="41"/>
      <c r="D38" s="41"/>
      <c r="E38" s="41"/>
      <c r="F38" s="41"/>
      <c r="G38" s="41"/>
      <c r="H38" s="56"/>
    </row>
    <row r="39" spans="2:8" x14ac:dyDescent="0.45">
      <c r="B39" s="57"/>
      <c r="C39" s="58"/>
      <c r="D39" s="58"/>
      <c r="E39" s="58"/>
      <c r="F39" s="58"/>
      <c r="G39" s="58"/>
      <c r="H39" s="59"/>
    </row>
    <row r="41" spans="2:8" x14ac:dyDescent="0.45">
      <c r="B41" s="2" t="s">
        <v>65</v>
      </c>
    </row>
    <row r="42" spans="2:8" x14ac:dyDescent="0.45">
      <c r="B42" s="2" t="s">
        <v>66</v>
      </c>
    </row>
  </sheetData>
  <mergeCells count="3">
    <mergeCell ref="O5:P5"/>
    <mergeCell ref="J26:M26"/>
    <mergeCell ref="J27:M27"/>
  </mergeCells>
  <phoneticPr fontId="1"/>
  <conditionalFormatting sqref="J26:M27">
    <cfRule type="expression" dxfId="8" priority="1">
      <formula>$K$7="S"</formula>
    </cfRule>
    <cfRule type="expression" dxfId="7" priority="2">
      <formula>$K$7="N"</formula>
    </cfRule>
    <cfRule type="expression" dxfId="6" priority="3">
      <formula>$K$7="M"</formula>
    </cfRule>
    <cfRule type="expression" dxfId="5" priority="4">
      <formula>$K$7="Fyb"</formula>
    </cfRule>
    <cfRule type="expression" dxfId="4" priority="5">
      <formula>$K$7="Fya"</formula>
    </cfRule>
    <cfRule type="expression" dxfId="3" priority="6">
      <formula>$K$7="Jkb"</formula>
    </cfRule>
    <cfRule type="expression" dxfId="2" priority="7">
      <formula>$K$7="Jka"</formula>
    </cfRule>
    <cfRule type="expression" dxfId="1" priority="8">
      <formula>$K$7="E"</formula>
    </cfRule>
    <cfRule type="expression" dxfId="0" priority="9">
      <formula>$K$7="C"</formula>
    </cfRule>
  </conditionalFormatting>
  <dataValidations count="1">
    <dataValidation type="list" allowBlank="1" showInputMessage="1" showErrorMessage="1" promptTitle="Select Ab" sqref="K7">
      <formula1>$O$6:$O$28</formula1>
    </dataValidation>
  </dataValidations>
  <pageMargins left="0.70000000000000007" right="0.70000000000000007" top="0.75000000000000011" bottom="0.75000000000000011" header="0.30000000000000004" footer="0.30000000000000004"/>
  <pageSetup paperSize="9" scale="57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最新版20160129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hero</cp:lastModifiedBy>
  <cp:lastPrinted>2015-06-01T06:09:36Z</cp:lastPrinted>
  <dcterms:created xsi:type="dcterms:W3CDTF">2015-05-15T09:05:38Z</dcterms:created>
  <dcterms:modified xsi:type="dcterms:W3CDTF">2016-02-18T21:42:48Z</dcterms:modified>
</cp:coreProperties>
</file>